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<sst xmlns="http://schemas.openxmlformats.org/spreadsheetml/2006/main" count="99" uniqueCount="62">
  <si>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t>Номер</t>
  </si>
  <si>
    <t>Дата</t>
  </si>
  <si>
    <t>Сумма</t>
  </si>
  <si>
    <t>Бенефициар</t>
  </si>
  <si>
    <t>Фискальный код</t>
  </si>
  <si>
    <t>Наменование предприятия</t>
  </si>
  <si>
    <t>Расчетный счет</t>
  </si>
  <si>
    <t>Код банка</t>
  </si>
  <si>
    <t>Наименование банка</t>
  </si>
  <si>
    <t>Назначение платежа</t>
  </si>
  <si>
    <t>Casa Nationala de Asigurari Sociale</t>
  </si>
  <si>
    <t>Tirex Petrol SA</t>
  </si>
  <si>
    <t>ORDIN DE PLATĂ</t>
  </si>
  <si>
    <t>Nr.</t>
  </si>
  <si>
    <t>DATA EMITERII</t>
  </si>
  <si>
    <t>Tip. Doc. 1</t>
  </si>
  <si>
    <t>LEI</t>
  </si>
  <si>
    <t>PLĂTITOR</t>
  </si>
  <si>
    <t>CONTUL BANCAR</t>
  </si>
  <si>
    <t>CODUL FISCAL</t>
  </si>
  <si>
    <t>CONTUL TREZORERIAL</t>
  </si>
  <si>
    <t>BANCA PLĂTITOARE</t>
  </si>
  <si>
    <t>CODUL BĂNCII</t>
  </si>
  <si>
    <t>BENEFICIAR</t>
  </si>
  <si>
    <t>BANCA BENEFICIARĂ</t>
  </si>
  <si>
    <t>DESTINATIA PLĂŢII</t>
  </si>
  <si>
    <t>L.Ş.</t>
  </si>
  <si>
    <t>CODUL TRANZACŢIEI</t>
  </si>
  <si>
    <t>DATA PRIMIRII</t>
  </si>
  <si>
    <t>DATA EXECUTĂRII</t>
  </si>
  <si>
    <t>SEMNĂTURILE EMITENTULUI</t>
  </si>
  <si>
    <t>_____________________</t>
  </si>
  <si>
    <t>SEMNĂTURA BĂNCII</t>
  </si>
  <si>
    <t>MOTIVUL REFUZULUI</t>
  </si>
  <si>
    <t>BC'MOBIASBANCA' SA Chisinau</t>
  </si>
  <si>
    <t>MOBBMD22749</t>
  </si>
  <si>
    <t>MOLDMD2X324</t>
  </si>
  <si>
    <t>VICBMD2X883</t>
  </si>
  <si>
    <t>AGRNMD2X723</t>
  </si>
  <si>
    <t>Doua mii opt sute lei 00 bani</t>
  </si>
  <si>
    <t>MOBBMD22</t>
  </si>
  <si>
    <t>26% contributii de asigurari sociale pe luna iunie 2006</t>
  </si>
  <si>
    <t>3% contributii de asigurari sociale pe luna iunie 2006</t>
  </si>
  <si>
    <t>Plata pentru carbune conf.  facturii nr. 278 din 28.04.2006</t>
  </si>
  <si>
    <t>Plata pentru servicii de transport conform facturii nr. 77 din 15.06.2006</t>
  </si>
  <si>
    <t>plata pentru motorina conform contului nr. 445 din 24.05.2006</t>
  </si>
  <si>
    <t>plata pentru rechizite de birou conform contului nr. 2961 din 14.07.2006</t>
  </si>
  <si>
    <t xml:space="preserve">NBMDMD2X  </t>
  </si>
  <si>
    <t>Казначейский счет</t>
  </si>
  <si>
    <t>Banca Nationala a Moldovei or. Chisinau</t>
  </si>
  <si>
    <t>Казначейский счет 1</t>
  </si>
  <si>
    <t>Казначейский счет 2</t>
  </si>
  <si>
    <t>BC 'Mobiasbanca' SA fil. nr. 9  Chisinau</t>
  </si>
  <si>
    <t>BC 'Moldindconbank' SA fil. Straseni</t>
  </si>
  <si>
    <t>BC 'Victoriabank' SA fil. nr. 11 Chisinau</t>
  </si>
  <si>
    <t>BC 'Moldova-Agroindbanc' SA fil. Chisinau-Centru</t>
  </si>
  <si>
    <t/>
  </si>
  <si>
    <t>(R) Progres S.R.L.</t>
  </si>
  <si>
    <t>Cvans - Trans SRL</t>
  </si>
  <si>
    <t>Lozmangal - Grup SRL</t>
  </si>
  <si>
    <t>Mart SA</t>
  </si>
  <si>
    <t>PLĂTIŢI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</si>
</sst>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[$-418]d\ mmmm\ yyyy;@"/>
  </numFmts>
  <fonts count="13">
    <font>
      <sz val="10"/>
      <name val="Arial Cyr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4" fontId="4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0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Alignment="1" quotePrefix="1">
      <alignment wrapText="1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0" fontId="8" fillId="0" borderId="5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17</xdr:row>
      <xdr:rowOff>85725</xdr:rowOff>
    </xdr:from>
    <xdr:to>
      <xdr:col>10</xdr:col>
      <xdr:colOff>542925</xdr:colOff>
      <xdr:row>20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276850" y="2762250"/>
          <a:ext cx="10763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TIPUL TRANSFERULUI
NORMAL / URGENT</a:t>
          </a:r>
        </a:p>
      </xdr:txBody>
    </xdr:sp>
    <xdr:clientData/>
  </xdr:twoCellAnchor>
  <xdr:twoCellAnchor>
    <xdr:from>
      <xdr:col>9</xdr:col>
      <xdr:colOff>514350</xdr:colOff>
      <xdr:row>18</xdr:row>
      <xdr:rowOff>133350</xdr:rowOff>
    </xdr:from>
    <xdr:to>
      <xdr:col>10</xdr:col>
      <xdr:colOff>123825</xdr:colOff>
      <xdr:row>20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705475" y="297180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N</a:t>
          </a:r>
        </a:p>
      </xdr:txBody>
    </xdr:sp>
    <xdr:clientData/>
  </xdr:twoCellAnchor>
  <xdr:twoCellAnchor>
    <xdr:from>
      <xdr:col>9</xdr:col>
      <xdr:colOff>219075</xdr:colOff>
      <xdr:row>25</xdr:row>
      <xdr:rowOff>28575</xdr:rowOff>
    </xdr:from>
    <xdr:to>
      <xdr:col>11</xdr:col>
      <xdr:colOff>485775</xdr:colOff>
      <xdr:row>25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5410200" y="398145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23</xdr:row>
      <xdr:rowOff>133350</xdr:rowOff>
    </xdr:from>
    <xdr:to>
      <xdr:col>11</xdr:col>
      <xdr:colOff>485775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5410200" y="37814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0</xdr:rowOff>
    </xdr:from>
    <xdr:to>
      <xdr:col>10</xdr:col>
      <xdr:colOff>542925</xdr:colOff>
      <xdr:row>34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5276850" y="52673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TIPUL TRANSFERULUI
NORMAL / URGENT</a:t>
          </a:r>
        </a:p>
      </xdr:txBody>
    </xdr:sp>
    <xdr:clientData/>
  </xdr:twoCellAnchor>
  <xdr:twoCellAnchor>
    <xdr:from>
      <xdr:col>9</xdr:col>
      <xdr:colOff>85725</xdr:colOff>
      <xdr:row>34</xdr:row>
      <xdr:rowOff>0</xdr:rowOff>
    </xdr:from>
    <xdr:to>
      <xdr:col>10</xdr:col>
      <xdr:colOff>542925</xdr:colOff>
      <xdr:row>34</xdr:row>
      <xdr:rowOff>0</xdr:rowOff>
    </xdr:to>
    <xdr:sp>
      <xdr:nvSpPr>
        <xdr:cNvPr id="6" name="Текст 1"/>
        <xdr:cNvSpPr txBox="1">
          <a:spLocks noChangeArrowheads="1"/>
        </xdr:cNvSpPr>
      </xdr:nvSpPr>
      <xdr:spPr>
        <a:xfrm>
          <a:off x="5276850" y="52673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TIPUL TRANSFERULUI
NORMAL / URGENT</a:t>
          </a:r>
        </a:p>
      </xdr:txBody>
    </xdr:sp>
    <xdr:clientData/>
  </xdr:twoCellAnchor>
  <xdr:twoCellAnchor>
    <xdr:from>
      <xdr:col>9</xdr:col>
      <xdr:colOff>85725</xdr:colOff>
      <xdr:row>34</xdr:row>
      <xdr:rowOff>0</xdr:rowOff>
    </xdr:from>
    <xdr:to>
      <xdr:col>10</xdr:col>
      <xdr:colOff>542925</xdr:colOff>
      <xdr:row>34</xdr:row>
      <xdr:rowOff>0</xdr:rowOff>
    </xdr:to>
    <xdr:sp>
      <xdr:nvSpPr>
        <xdr:cNvPr id="7" name="Текст 1"/>
        <xdr:cNvSpPr txBox="1">
          <a:spLocks noChangeArrowheads="1"/>
        </xdr:cNvSpPr>
      </xdr:nvSpPr>
      <xdr:spPr>
        <a:xfrm>
          <a:off x="5276850" y="52673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TIPUL TRANSFERULUI
NORMAL / URGENT</a:t>
          </a:r>
        </a:p>
      </xdr:txBody>
    </xdr:sp>
    <xdr:clientData/>
  </xdr:twoCellAnchor>
  <xdr:twoCellAnchor>
    <xdr:from>
      <xdr:col>9</xdr:col>
      <xdr:colOff>85725</xdr:colOff>
      <xdr:row>51</xdr:row>
      <xdr:rowOff>85725</xdr:rowOff>
    </xdr:from>
    <xdr:to>
      <xdr:col>10</xdr:col>
      <xdr:colOff>542925</xdr:colOff>
      <xdr:row>54</xdr:row>
      <xdr:rowOff>85725</xdr:rowOff>
    </xdr:to>
    <xdr:sp>
      <xdr:nvSpPr>
        <xdr:cNvPr id="8" name="Текст 1"/>
        <xdr:cNvSpPr txBox="1">
          <a:spLocks noChangeArrowheads="1"/>
        </xdr:cNvSpPr>
      </xdr:nvSpPr>
      <xdr:spPr>
        <a:xfrm>
          <a:off x="5276850" y="8105775"/>
          <a:ext cx="10763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TIPUL TRANSFERULUI
NORMAL / URGENT</a:t>
          </a:r>
        </a:p>
      </xdr:txBody>
    </xdr:sp>
    <xdr:clientData/>
  </xdr:twoCellAnchor>
  <xdr:twoCellAnchor>
    <xdr:from>
      <xdr:col>9</xdr:col>
      <xdr:colOff>514350</xdr:colOff>
      <xdr:row>52</xdr:row>
      <xdr:rowOff>133350</xdr:rowOff>
    </xdr:from>
    <xdr:to>
      <xdr:col>10</xdr:col>
      <xdr:colOff>123825</xdr:colOff>
      <xdr:row>54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5705475" y="83153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N</a:t>
          </a:r>
        </a:p>
      </xdr:txBody>
    </xdr:sp>
    <xdr:clientData/>
  </xdr:twoCellAnchor>
  <xdr:twoCellAnchor>
    <xdr:from>
      <xdr:col>9</xdr:col>
      <xdr:colOff>219075</xdr:colOff>
      <xdr:row>59</xdr:row>
      <xdr:rowOff>28575</xdr:rowOff>
    </xdr:from>
    <xdr:to>
      <xdr:col>11</xdr:col>
      <xdr:colOff>485775</xdr:colOff>
      <xdr:row>59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5410200" y="93249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57</xdr:row>
      <xdr:rowOff>133350</xdr:rowOff>
    </xdr:from>
    <xdr:to>
      <xdr:col>11</xdr:col>
      <xdr:colOff>485775</xdr:colOff>
      <xdr:row>57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5410200" y="912495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85" zoomScaleNormal="85" zoomScaleSheetLayoutView="160" workbookViewId="0" topLeftCell="A40">
      <selection activeCell="K7" activeCellId="2" sqref="E3:F3 K6:M6 K7:M7"/>
    </sheetView>
  </sheetViews>
  <sheetFormatPr defaultColWidth="9.00390625" defaultRowHeight="12.75"/>
  <cols>
    <col min="1" max="1" width="2.25390625" style="32" customWidth="1"/>
    <col min="2" max="2" width="7.875" style="32" customWidth="1"/>
    <col min="3" max="3" width="9.25390625" style="32" customWidth="1"/>
    <col min="4" max="13" width="8.125" style="32" customWidth="1"/>
    <col min="14" max="14" width="3.00390625" style="32" customWidth="1"/>
    <col min="15" max="255" width="8.125" style="32" customWidth="1"/>
    <col min="256" max="16384" width="8.125" style="0" customWidth="1"/>
  </cols>
  <sheetData>
    <row r="1" spans="1:15" ht="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 customHeight="1">
      <c r="A2" s="18"/>
      <c r="B2" s="64" t="s">
        <v>12</v>
      </c>
      <c r="C2" s="64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</row>
    <row r="3" spans="1:15" ht="12.75">
      <c r="A3" s="18"/>
      <c r="B3" s="65"/>
      <c r="C3" s="65"/>
      <c r="D3" s="20" t="s">
        <v>13</v>
      </c>
      <c r="E3" s="66">
        <v>1</v>
      </c>
      <c r="F3" s="66"/>
      <c r="G3" s="21"/>
      <c r="H3" s="20" t="s">
        <v>14</v>
      </c>
      <c r="I3" s="67">
        <f>VLOOKUP(E3,Лист2!A2:J7,2,FALSE)</f>
        <v>38907</v>
      </c>
      <c r="J3" s="67"/>
      <c r="K3" s="67"/>
      <c r="L3" s="21"/>
      <c r="M3" s="20" t="s">
        <v>15</v>
      </c>
      <c r="N3" s="18"/>
      <c r="O3" s="17"/>
    </row>
    <row r="4" spans="1:15" ht="12.75">
      <c r="A4" s="18"/>
      <c r="B4" s="22" t="s">
        <v>61</v>
      </c>
      <c r="C4" s="23"/>
      <c r="D4" s="61">
        <f>VLOOKUP(E3,Лист2!A2:J7,3,FALSE)</f>
        <v>2800</v>
      </c>
      <c r="E4" s="61"/>
      <c r="F4" s="61"/>
      <c r="G4" s="23" t="s">
        <v>16</v>
      </c>
      <c r="H4" s="62" t="s">
        <v>39</v>
      </c>
      <c r="I4" s="62"/>
      <c r="J4" s="62"/>
      <c r="K4" s="62"/>
      <c r="L4" s="62"/>
      <c r="M4" s="62"/>
      <c r="N4" s="18"/>
      <c r="O4" s="17"/>
    </row>
    <row r="5" spans="1:15" ht="12.75">
      <c r="A5" s="18"/>
      <c r="B5" s="24"/>
      <c r="C5" s="25"/>
      <c r="D5" s="25"/>
      <c r="E5" s="25"/>
      <c r="F5" s="25"/>
      <c r="G5" s="25"/>
      <c r="H5" s="62"/>
      <c r="I5" s="62"/>
      <c r="J5" s="62"/>
      <c r="K5" s="62"/>
      <c r="L5" s="62"/>
      <c r="M5" s="62"/>
      <c r="N5" s="18"/>
      <c r="O5" s="17"/>
    </row>
    <row r="6" spans="1:15" ht="12.75">
      <c r="A6" s="18"/>
      <c r="B6" s="22" t="s">
        <v>17</v>
      </c>
      <c r="C6" s="23"/>
      <c r="D6" s="23"/>
      <c r="E6" s="23"/>
      <c r="F6" s="23"/>
      <c r="G6" s="23"/>
      <c r="H6" s="23"/>
      <c r="I6" s="23" t="s">
        <v>18</v>
      </c>
      <c r="J6" s="23"/>
      <c r="K6" s="56">
        <v>22510197797</v>
      </c>
      <c r="L6" s="56"/>
      <c r="M6" s="56"/>
      <c r="N6" s="18"/>
      <c r="O6" s="17"/>
    </row>
    <row r="7" spans="1:15" ht="12.75">
      <c r="A7" s="26"/>
      <c r="B7" s="59" t="s">
        <v>57</v>
      </c>
      <c r="C7" s="59"/>
      <c r="D7" s="59"/>
      <c r="E7" s="59"/>
      <c r="F7" s="59"/>
      <c r="G7" s="59"/>
      <c r="H7" s="59"/>
      <c r="I7" s="25" t="s">
        <v>19</v>
      </c>
      <c r="J7" s="25"/>
      <c r="K7" s="58">
        <v>1004601002392</v>
      </c>
      <c r="L7" s="58"/>
      <c r="M7" s="58"/>
      <c r="N7" s="27"/>
      <c r="O7" s="17"/>
    </row>
    <row r="8" spans="1:15" ht="12.75">
      <c r="A8" s="26"/>
      <c r="B8" s="59"/>
      <c r="C8" s="59"/>
      <c r="D8" s="59"/>
      <c r="E8" s="59"/>
      <c r="F8" s="59"/>
      <c r="G8" s="59"/>
      <c r="H8" s="59"/>
      <c r="I8" s="25" t="s">
        <v>20</v>
      </c>
      <c r="J8" s="25"/>
      <c r="K8" s="25"/>
      <c r="L8" s="25"/>
      <c r="M8" s="25"/>
      <c r="N8" s="27"/>
      <c r="O8" s="17"/>
    </row>
    <row r="9" spans="1:15" ht="12.75">
      <c r="A9" s="26"/>
      <c r="B9" s="59"/>
      <c r="C9" s="59"/>
      <c r="D9" s="59"/>
      <c r="E9" s="59"/>
      <c r="F9" s="59"/>
      <c r="G9" s="59"/>
      <c r="H9" s="59"/>
      <c r="I9" s="63"/>
      <c r="J9" s="63"/>
      <c r="K9" s="63"/>
      <c r="L9" s="63"/>
      <c r="M9" s="63"/>
      <c r="N9" s="18"/>
      <c r="O9" s="17"/>
    </row>
    <row r="10" spans="1:15" ht="12.75">
      <c r="A10" s="18"/>
      <c r="B10" s="24" t="s">
        <v>21</v>
      </c>
      <c r="C10" s="25"/>
      <c r="D10" s="25"/>
      <c r="E10" s="59" t="s">
        <v>34</v>
      </c>
      <c r="F10" s="59"/>
      <c r="G10" s="59"/>
      <c r="H10" s="59"/>
      <c r="I10" s="59"/>
      <c r="J10" s="28"/>
      <c r="K10" s="60" t="s">
        <v>22</v>
      </c>
      <c r="L10" s="60"/>
      <c r="M10" s="60"/>
      <c r="N10" s="18"/>
      <c r="O10" s="17"/>
    </row>
    <row r="11" spans="1:15" ht="12.75">
      <c r="A11" s="18"/>
      <c r="B11" s="29"/>
      <c r="C11" s="30"/>
      <c r="D11" s="30"/>
      <c r="E11" s="59"/>
      <c r="F11" s="59"/>
      <c r="G11" s="59"/>
      <c r="H11" s="59"/>
      <c r="I11" s="59"/>
      <c r="J11" s="30"/>
      <c r="K11" s="56" t="s">
        <v>40</v>
      </c>
      <c r="L11" s="56"/>
      <c r="M11" s="56"/>
      <c r="N11" s="18"/>
      <c r="O11" s="17"/>
    </row>
    <row r="12" spans="1:15" ht="12.75">
      <c r="A12" s="18"/>
      <c r="B12" s="22" t="s">
        <v>23</v>
      </c>
      <c r="C12" s="23"/>
      <c r="D12" s="23"/>
      <c r="E12" s="23"/>
      <c r="F12" s="23"/>
      <c r="G12" s="23"/>
      <c r="H12" s="23"/>
      <c r="I12" s="23" t="s">
        <v>18</v>
      </c>
      <c r="J12" s="23"/>
      <c r="K12" s="58">
        <f>VLOOKUP(E3,Лист2!A2:J7,8,FALSE)</f>
        <v>22242012792</v>
      </c>
      <c r="L12" s="58"/>
      <c r="M12" s="58"/>
      <c r="N12" s="18"/>
      <c r="O12" s="17"/>
    </row>
    <row r="13" spans="1:15" ht="12.75">
      <c r="A13" s="18"/>
      <c r="B13" s="57" t="str">
        <f>CONCATENATE("(R)",VLOOKUP(E3,Лист2!A2:J7,5,FALSE))</f>
        <v>(R)Cvans - Trans SRL</v>
      </c>
      <c r="C13" s="57"/>
      <c r="D13" s="57"/>
      <c r="E13" s="57"/>
      <c r="F13" s="57"/>
      <c r="G13" s="57"/>
      <c r="H13" s="57"/>
      <c r="I13" s="25" t="s">
        <v>19</v>
      </c>
      <c r="J13" s="25"/>
      <c r="K13" s="58">
        <f>VLOOKUP(E3,Лист2!A2:J7,4,FALSE)</f>
        <v>1003600156735</v>
      </c>
      <c r="L13" s="58"/>
      <c r="M13" s="58"/>
      <c r="N13" s="18"/>
      <c r="O13" s="17"/>
    </row>
    <row r="14" spans="1:15" ht="12.75">
      <c r="A14" s="18"/>
      <c r="B14" s="57"/>
      <c r="C14" s="57"/>
      <c r="D14" s="57"/>
      <c r="E14" s="57"/>
      <c r="F14" s="57"/>
      <c r="G14" s="57"/>
      <c r="H14" s="57"/>
      <c r="I14" s="25" t="s">
        <v>20</v>
      </c>
      <c r="J14" s="25"/>
      <c r="K14" s="25"/>
      <c r="L14" s="25"/>
      <c r="M14" s="31"/>
      <c r="N14" s="18"/>
      <c r="O14" s="17"/>
    </row>
    <row r="15" spans="1:15" ht="12.75">
      <c r="A15" s="18"/>
      <c r="B15" s="57"/>
      <c r="C15" s="57"/>
      <c r="D15" s="57"/>
      <c r="E15" s="57"/>
      <c r="F15" s="57"/>
      <c r="G15" s="57"/>
      <c r="H15" s="57"/>
      <c r="I15" s="58"/>
      <c r="J15" s="58"/>
      <c r="K15" s="58"/>
      <c r="L15" s="58"/>
      <c r="M15" s="58"/>
      <c r="N15" s="18"/>
      <c r="O15" s="17"/>
    </row>
    <row r="16" spans="1:15" ht="12.75">
      <c r="A16" s="18"/>
      <c r="B16" s="24" t="s">
        <v>24</v>
      </c>
      <c r="C16" s="25"/>
      <c r="D16" s="25"/>
      <c r="E16" s="59" t="str">
        <f>VLOOKUP(E3,Лист2!A2:J7,7,FALSE)</f>
        <v>BC 'Mobiasbanca' SA fil. nr. 9  Chisinau</v>
      </c>
      <c r="F16" s="59"/>
      <c r="G16" s="59"/>
      <c r="H16" s="59"/>
      <c r="I16" s="59"/>
      <c r="J16" s="28"/>
      <c r="K16" s="60" t="s">
        <v>22</v>
      </c>
      <c r="L16" s="60"/>
      <c r="M16" s="60"/>
      <c r="N16" s="18"/>
      <c r="O16" s="17"/>
    </row>
    <row r="17" spans="1:15" ht="12.75">
      <c r="A17" s="18"/>
      <c r="B17" s="29"/>
      <c r="C17" s="30"/>
      <c r="D17" s="30"/>
      <c r="E17" s="59"/>
      <c r="F17" s="59"/>
      <c r="G17" s="59"/>
      <c r="H17" s="59"/>
      <c r="I17" s="59"/>
      <c r="J17" s="30"/>
      <c r="K17" s="56" t="str">
        <f>VLOOKUP(E3,Лист2!A2:J7,6,FALSE)</f>
        <v>MOBBMD22749</v>
      </c>
      <c r="L17" s="56"/>
      <c r="M17" s="56"/>
      <c r="N17" s="18"/>
      <c r="O17" s="17"/>
    </row>
    <row r="18" spans="1:15" ht="12.75">
      <c r="A18" s="18"/>
      <c r="B18" s="24" t="s">
        <v>25</v>
      </c>
      <c r="C18" s="25"/>
      <c r="D18" s="25"/>
      <c r="E18" s="25"/>
      <c r="F18" s="25"/>
      <c r="G18" s="25"/>
      <c r="H18" s="25"/>
      <c r="I18" s="31"/>
      <c r="J18" s="25"/>
      <c r="K18" s="25"/>
      <c r="L18" s="25"/>
      <c r="M18" s="31"/>
      <c r="N18" s="18"/>
      <c r="O18" s="17"/>
    </row>
    <row r="19" spans="1:15" ht="12.75">
      <c r="A19" s="18"/>
      <c r="B19" s="55" t="str">
        <f>VLOOKUP(E3,Лист2!A2:J7,10,FALSE)</f>
        <v>Plata pentru servicii de transport conform facturii nr. 77 din 15.06.2006</v>
      </c>
      <c r="C19" s="55"/>
      <c r="D19" s="55"/>
      <c r="E19" s="55"/>
      <c r="F19" s="55"/>
      <c r="G19" s="55"/>
      <c r="H19" s="55"/>
      <c r="I19" s="55"/>
      <c r="J19" s="25"/>
      <c r="L19" s="25"/>
      <c r="M19" s="31"/>
      <c r="N19" s="18"/>
      <c r="O19" s="17"/>
    </row>
    <row r="20" spans="1:15" ht="12.75">
      <c r="A20" s="18"/>
      <c r="B20" s="55"/>
      <c r="C20" s="55"/>
      <c r="D20" s="55"/>
      <c r="E20" s="55"/>
      <c r="F20" s="55"/>
      <c r="G20" s="55"/>
      <c r="H20" s="55"/>
      <c r="I20" s="55"/>
      <c r="J20" s="25"/>
      <c r="K20" s="33"/>
      <c r="L20" s="25"/>
      <c r="M20" s="31"/>
      <c r="N20" s="18"/>
      <c r="O20" s="17"/>
    </row>
    <row r="21" spans="1:15" ht="12.75">
      <c r="A21" s="18"/>
      <c r="B21" s="55"/>
      <c r="C21" s="55"/>
      <c r="D21" s="55"/>
      <c r="E21" s="55"/>
      <c r="F21" s="55"/>
      <c r="G21" s="55"/>
      <c r="H21" s="55"/>
      <c r="I21" s="55"/>
      <c r="J21" s="25"/>
      <c r="K21" s="25"/>
      <c r="L21" s="25"/>
      <c r="M21" s="31"/>
      <c r="N21" s="18"/>
      <c r="O21" s="17"/>
    </row>
    <row r="22" spans="1:15" ht="12.75">
      <c r="A22" s="18"/>
      <c r="B22" s="55"/>
      <c r="C22" s="55"/>
      <c r="D22" s="55"/>
      <c r="E22" s="55"/>
      <c r="F22" s="55"/>
      <c r="G22" s="55"/>
      <c r="H22" s="55"/>
      <c r="I22" s="55"/>
      <c r="J22" s="25"/>
      <c r="K22" s="34"/>
      <c r="L22" s="35" t="s">
        <v>26</v>
      </c>
      <c r="M22" s="31"/>
      <c r="N22" s="18"/>
      <c r="O22" s="17"/>
    </row>
    <row r="23" spans="1:15" ht="12.75">
      <c r="A23" s="18"/>
      <c r="B23" s="24"/>
      <c r="C23" s="25"/>
      <c r="D23" s="25"/>
      <c r="E23" s="25"/>
      <c r="F23" s="25"/>
      <c r="G23" s="25"/>
      <c r="H23" s="25"/>
      <c r="I23" s="25"/>
      <c r="J23" s="24"/>
      <c r="K23" s="36"/>
      <c r="L23" s="25"/>
      <c r="M23" s="31"/>
      <c r="N23" s="18"/>
      <c r="O23" s="17"/>
    </row>
    <row r="24" spans="1:15" ht="12.75">
      <c r="A24" s="18"/>
      <c r="B24" s="37"/>
      <c r="C24" s="38" t="s">
        <v>27</v>
      </c>
      <c r="D24" s="25"/>
      <c r="E24" s="54" t="s">
        <v>28</v>
      </c>
      <c r="F24" s="54"/>
      <c r="H24" s="54" t="s">
        <v>29</v>
      </c>
      <c r="I24" s="54"/>
      <c r="J24" s="24"/>
      <c r="L24" s="25"/>
      <c r="M24" s="31"/>
      <c r="N24" s="18"/>
      <c r="O24" s="17"/>
    </row>
    <row r="25" spans="1:15" ht="11.25" customHeight="1">
      <c r="A25" s="18"/>
      <c r="B25" s="24"/>
      <c r="C25" s="39"/>
      <c r="D25" s="25"/>
      <c r="E25" s="56"/>
      <c r="F25" s="56"/>
      <c r="G25" s="25"/>
      <c r="H25" s="56"/>
      <c r="I25" s="56"/>
      <c r="J25" s="37"/>
      <c r="M25" s="40"/>
      <c r="N25" s="18"/>
      <c r="O25" s="17"/>
    </row>
    <row r="26" spans="1:15" ht="12.75">
      <c r="A26" s="18"/>
      <c r="B26" s="24"/>
      <c r="C26" s="25"/>
      <c r="D26" s="25"/>
      <c r="E26" s="25"/>
      <c r="F26" s="25"/>
      <c r="G26" s="25"/>
      <c r="H26" s="25"/>
      <c r="I26" s="25"/>
      <c r="J26" s="29"/>
      <c r="K26" s="41" t="s">
        <v>30</v>
      </c>
      <c r="L26" s="30"/>
      <c r="M26" s="42"/>
      <c r="N26" s="18"/>
      <c r="O26" s="17"/>
    </row>
    <row r="27" spans="1:15" ht="12.75">
      <c r="A27" s="18"/>
      <c r="B27" s="29"/>
      <c r="C27" s="30"/>
      <c r="D27" s="30"/>
      <c r="E27" s="30"/>
      <c r="F27" s="30"/>
      <c r="H27" s="43" t="s">
        <v>31</v>
      </c>
      <c r="I27" s="25"/>
      <c r="J27" s="44"/>
      <c r="K27" s="25"/>
      <c r="L27" s="25"/>
      <c r="M27" s="31"/>
      <c r="N27" s="18"/>
      <c r="O27" s="17"/>
    </row>
    <row r="28" spans="1:15" ht="12.75">
      <c r="A28" s="18"/>
      <c r="B28" s="29"/>
      <c r="C28" s="30"/>
      <c r="D28" s="30"/>
      <c r="E28" s="30"/>
      <c r="F28" s="30"/>
      <c r="G28" s="54" t="s">
        <v>32</v>
      </c>
      <c r="H28" s="54"/>
      <c r="I28" s="54"/>
      <c r="J28" s="44"/>
      <c r="K28" s="25"/>
      <c r="L28" s="25"/>
      <c r="M28" s="31"/>
      <c r="N28" s="18"/>
      <c r="O28" s="17"/>
    </row>
    <row r="29" spans="1:15" ht="12.75">
      <c r="A29" s="18"/>
      <c r="B29" s="24"/>
      <c r="C29" s="25"/>
      <c r="D29" s="25"/>
      <c r="E29" s="25"/>
      <c r="F29" s="25"/>
      <c r="G29" s="25"/>
      <c r="I29" s="25"/>
      <c r="J29" s="45" t="s">
        <v>26</v>
      </c>
      <c r="K29" s="25"/>
      <c r="L29" s="25"/>
      <c r="M29" s="31"/>
      <c r="N29" s="18"/>
      <c r="O29" s="17"/>
    </row>
    <row r="30" spans="1:15" ht="12.75">
      <c r="A30" s="18"/>
      <c r="B30" s="29"/>
      <c r="C30" s="30"/>
      <c r="D30" s="30"/>
      <c r="E30" s="30"/>
      <c r="F30" s="30"/>
      <c r="G30" s="30"/>
      <c r="H30" s="30"/>
      <c r="I30" s="30"/>
      <c r="J30" s="44"/>
      <c r="K30" s="25"/>
      <c r="L30" s="25"/>
      <c r="M30" s="31"/>
      <c r="N30" s="18"/>
      <c r="O30" s="17"/>
    </row>
    <row r="31" spans="1:15" ht="12.75">
      <c r="A31" s="18"/>
      <c r="B31" s="29"/>
      <c r="C31" s="30"/>
      <c r="D31" s="46"/>
      <c r="E31" s="47" t="s">
        <v>33</v>
      </c>
      <c r="F31" s="25"/>
      <c r="G31" s="30"/>
      <c r="H31" s="30"/>
      <c r="I31" s="30"/>
      <c r="J31" s="48"/>
      <c r="K31" s="30"/>
      <c r="L31" s="30"/>
      <c r="M31" s="42"/>
      <c r="N31" s="18"/>
      <c r="O31" s="17"/>
    </row>
    <row r="32" spans="1:15" ht="9" customHeight="1">
      <c r="A32" s="18"/>
      <c r="B32" s="18"/>
      <c r="C32" s="18"/>
      <c r="D32" s="18"/>
      <c r="E32" s="18"/>
      <c r="F32" s="49"/>
      <c r="G32" s="18"/>
      <c r="H32" s="18"/>
      <c r="I32" s="18"/>
      <c r="J32" s="18"/>
      <c r="K32" s="18"/>
      <c r="L32" s="18"/>
      <c r="M32" s="18"/>
      <c r="N32" s="18"/>
      <c r="O32" s="17"/>
    </row>
    <row r="33" spans="1:15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</row>
    <row r="34" spans="1:15" ht="9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"/>
    </row>
    <row r="36" spans="1:15" ht="12.75" customHeight="1">
      <c r="A36" s="18"/>
      <c r="B36" s="64" t="s">
        <v>12</v>
      </c>
      <c r="C36" s="64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/>
    </row>
    <row r="37" spans="1:15" ht="12.75">
      <c r="A37" s="18"/>
      <c r="B37" s="65"/>
      <c r="C37" s="65"/>
      <c r="D37" s="20" t="s">
        <v>13</v>
      </c>
      <c r="E37" s="66">
        <f>E3</f>
        <v>1</v>
      </c>
      <c r="F37" s="66"/>
      <c r="G37" s="21"/>
      <c r="H37" s="20" t="s">
        <v>14</v>
      </c>
      <c r="I37" s="67">
        <f>I3</f>
        <v>38907</v>
      </c>
      <c r="J37" s="66"/>
      <c r="K37" s="66"/>
      <c r="L37" s="21"/>
      <c r="M37" s="20" t="s">
        <v>15</v>
      </c>
      <c r="N37" s="18"/>
      <c r="O37" s="17"/>
    </row>
    <row r="38" spans="1:15" ht="12.75">
      <c r="A38" s="18"/>
      <c r="B38" s="22" t="s">
        <v>61</v>
      </c>
      <c r="C38" s="23"/>
      <c r="D38" s="61">
        <f>D4</f>
        <v>2800</v>
      </c>
      <c r="E38" s="61"/>
      <c r="F38" s="61"/>
      <c r="G38" s="23" t="s">
        <v>16</v>
      </c>
      <c r="H38" s="62" t="str">
        <f>H4</f>
        <v>Doua mii opt sute lei 00 bani</v>
      </c>
      <c r="I38" s="62"/>
      <c r="J38" s="62"/>
      <c r="K38" s="62"/>
      <c r="L38" s="62"/>
      <c r="M38" s="62"/>
      <c r="N38" s="18"/>
      <c r="O38" s="17"/>
    </row>
    <row r="39" spans="1:15" ht="12.75">
      <c r="A39" s="18"/>
      <c r="B39" s="24"/>
      <c r="C39" s="25"/>
      <c r="D39" s="25"/>
      <c r="E39" s="25"/>
      <c r="F39" s="25"/>
      <c r="G39" s="25"/>
      <c r="H39" s="62"/>
      <c r="I39" s="62"/>
      <c r="J39" s="62"/>
      <c r="K39" s="62"/>
      <c r="L39" s="62"/>
      <c r="M39" s="62"/>
      <c r="N39" s="18"/>
      <c r="O39" s="17"/>
    </row>
    <row r="40" spans="1:15" ht="12.75">
      <c r="A40" s="18"/>
      <c r="B40" s="22" t="s">
        <v>17</v>
      </c>
      <c r="C40" s="23"/>
      <c r="D40" s="23"/>
      <c r="E40" s="23"/>
      <c r="F40" s="23"/>
      <c r="G40" s="23"/>
      <c r="H40" s="23"/>
      <c r="I40" s="23" t="s">
        <v>18</v>
      </c>
      <c r="J40" s="23"/>
      <c r="K40" s="56">
        <f>K6</f>
        <v>22510197797</v>
      </c>
      <c r="L40" s="56"/>
      <c r="M40" s="56"/>
      <c r="N40" s="18"/>
      <c r="O40" s="17"/>
    </row>
    <row r="41" spans="1:15" ht="12.75">
      <c r="A41" s="26"/>
      <c r="B41" s="59" t="str">
        <f>B7</f>
        <v>(R) Progres S.R.L.</v>
      </c>
      <c r="C41" s="59"/>
      <c r="D41" s="59"/>
      <c r="E41" s="59"/>
      <c r="F41" s="59"/>
      <c r="G41" s="59"/>
      <c r="H41" s="59"/>
      <c r="I41" s="25" t="s">
        <v>19</v>
      </c>
      <c r="J41" s="25"/>
      <c r="K41" s="58">
        <f>K7</f>
        <v>1004601002392</v>
      </c>
      <c r="L41" s="56"/>
      <c r="M41" s="56"/>
      <c r="N41" s="27"/>
      <c r="O41" s="17"/>
    </row>
    <row r="42" spans="1:15" ht="12.75">
      <c r="A42" s="26"/>
      <c r="B42" s="59"/>
      <c r="C42" s="59"/>
      <c r="D42" s="59"/>
      <c r="E42" s="59"/>
      <c r="F42" s="59"/>
      <c r="G42" s="59"/>
      <c r="H42" s="59"/>
      <c r="I42" s="25" t="s">
        <v>20</v>
      </c>
      <c r="J42" s="25"/>
      <c r="K42" s="25"/>
      <c r="L42" s="25"/>
      <c r="M42" s="25"/>
      <c r="N42" s="27"/>
      <c r="O42" s="17"/>
    </row>
    <row r="43" spans="1:15" ht="12.75">
      <c r="A43" s="26"/>
      <c r="B43" s="59"/>
      <c r="C43" s="59"/>
      <c r="D43" s="59"/>
      <c r="E43" s="59"/>
      <c r="F43" s="59"/>
      <c r="G43" s="59"/>
      <c r="H43" s="59"/>
      <c r="I43" s="63"/>
      <c r="J43" s="63"/>
      <c r="K43" s="63"/>
      <c r="L43" s="63"/>
      <c r="M43" s="63"/>
      <c r="N43" s="18"/>
      <c r="O43" s="17"/>
    </row>
    <row r="44" spans="1:15" ht="12.75">
      <c r="A44" s="18"/>
      <c r="B44" s="24" t="s">
        <v>21</v>
      </c>
      <c r="C44" s="25"/>
      <c r="D44" s="25"/>
      <c r="E44" s="59" t="str">
        <f>E10</f>
        <v>BC'MOBIASBANCA' SA Chisinau</v>
      </c>
      <c r="F44" s="59"/>
      <c r="G44" s="59"/>
      <c r="H44" s="59"/>
      <c r="I44" s="59"/>
      <c r="J44" s="28"/>
      <c r="K44" s="60" t="s">
        <v>22</v>
      </c>
      <c r="L44" s="60"/>
      <c r="M44" s="60"/>
      <c r="N44" s="18"/>
      <c r="O44" s="17"/>
    </row>
    <row r="45" spans="1:15" ht="12.75">
      <c r="A45" s="18"/>
      <c r="B45" s="29"/>
      <c r="C45" s="30"/>
      <c r="D45" s="30"/>
      <c r="E45" s="59"/>
      <c r="F45" s="59"/>
      <c r="G45" s="59"/>
      <c r="H45" s="59"/>
      <c r="I45" s="59"/>
      <c r="J45" s="30"/>
      <c r="K45" s="56" t="str">
        <f>K11</f>
        <v>MOBBMD22</v>
      </c>
      <c r="L45" s="56"/>
      <c r="M45" s="56"/>
      <c r="N45" s="18"/>
      <c r="O45" s="17"/>
    </row>
    <row r="46" spans="1:15" ht="12.75">
      <c r="A46" s="18"/>
      <c r="B46" s="22" t="s">
        <v>23</v>
      </c>
      <c r="C46" s="23"/>
      <c r="D46" s="23"/>
      <c r="E46" s="23"/>
      <c r="F46" s="23"/>
      <c r="G46" s="23"/>
      <c r="H46" s="23"/>
      <c r="I46" s="23" t="s">
        <v>18</v>
      </c>
      <c r="J46" s="23"/>
      <c r="K46" s="56">
        <f>K12</f>
        <v>22242012792</v>
      </c>
      <c r="L46" s="56"/>
      <c r="M46" s="56"/>
      <c r="N46" s="18"/>
      <c r="O46" s="17"/>
    </row>
    <row r="47" spans="1:15" ht="12.75">
      <c r="A47" s="18"/>
      <c r="B47" s="57" t="str">
        <f>B13</f>
        <v>(R)Cvans - Trans SRL</v>
      </c>
      <c r="C47" s="57"/>
      <c r="D47" s="57"/>
      <c r="E47" s="57"/>
      <c r="F47" s="57"/>
      <c r="G47" s="57"/>
      <c r="H47" s="57"/>
      <c r="I47" s="25" t="s">
        <v>19</v>
      </c>
      <c r="J47" s="25"/>
      <c r="K47" s="58">
        <f>K13</f>
        <v>1003600156735</v>
      </c>
      <c r="L47" s="56"/>
      <c r="M47" s="56"/>
      <c r="N47" s="18"/>
      <c r="O47" s="17"/>
    </row>
    <row r="48" spans="1:15" ht="12.75">
      <c r="A48" s="18"/>
      <c r="B48" s="57"/>
      <c r="C48" s="57"/>
      <c r="D48" s="57"/>
      <c r="E48" s="57"/>
      <c r="F48" s="57"/>
      <c r="G48" s="57"/>
      <c r="H48" s="57"/>
      <c r="I48" s="25" t="s">
        <v>20</v>
      </c>
      <c r="J48" s="25"/>
      <c r="K48" s="25"/>
      <c r="L48" s="25"/>
      <c r="M48" s="31"/>
      <c r="N48" s="18"/>
      <c r="O48" s="17"/>
    </row>
    <row r="49" spans="1:15" ht="12.75">
      <c r="A49" s="18"/>
      <c r="B49" s="57"/>
      <c r="C49" s="57"/>
      <c r="D49" s="57"/>
      <c r="E49" s="57"/>
      <c r="F49" s="57"/>
      <c r="G49" s="57"/>
      <c r="H49" s="57"/>
      <c r="I49" s="56"/>
      <c r="J49" s="56"/>
      <c r="K49" s="56"/>
      <c r="L49" s="56"/>
      <c r="M49" s="56"/>
      <c r="N49" s="18"/>
      <c r="O49" s="17"/>
    </row>
    <row r="50" spans="1:15" ht="12.75">
      <c r="A50" s="18"/>
      <c r="B50" s="24" t="s">
        <v>24</v>
      </c>
      <c r="C50" s="25"/>
      <c r="D50" s="25"/>
      <c r="E50" s="59" t="str">
        <f>E16</f>
        <v>BC 'Mobiasbanca' SA fil. nr. 9  Chisinau</v>
      </c>
      <c r="F50" s="59"/>
      <c r="G50" s="59"/>
      <c r="H50" s="59"/>
      <c r="I50" s="59"/>
      <c r="J50" s="28"/>
      <c r="K50" s="60" t="s">
        <v>22</v>
      </c>
      <c r="L50" s="60"/>
      <c r="M50" s="60"/>
      <c r="N50" s="18"/>
      <c r="O50" s="17"/>
    </row>
    <row r="51" spans="1:15" ht="12.75">
      <c r="A51" s="18"/>
      <c r="B51" s="29"/>
      <c r="C51" s="30"/>
      <c r="D51" s="30"/>
      <c r="E51" s="59"/>
      <c r="F51" s="59"/>
      <c r="G51" s="59"/>
      <c r="H51" s="59"/>
      <c r="I51" s="59"/>
      <c r="J51" s="30"/>
      <c r="K51" s="56" t="str">
        <f>K17</f>
        <v>MOBBMD22749</v>
      </c>
      <c r="L51" s="56"/>
      <c r="M51" s="56"/>
      <c r="N51" s="18"/>
      <c r="O51" s="17"/>
    </row>
    <row r="52" spans="1:15" ht="12.75">
      <c r="A52" s="18"/>
      <c r="B52" s="24" t="s">
        <v>25</v>
      </c>
      <c r="C52" s="25"/>
      <c r="D52" s="25"/>
      <c r="E52" s="25"/>
      <c r="F52" s="25"/>
      <c r="G52" s="25"/>
      <c r="H52" s="25"/>
      <c r="I52" s="31"/>
      <c r="J52" s="25"/>
      <c r="K52" s="25"/>
      <c r="L52" s="25"/>
      <c r="M52" s="31"/>
      <c r="N52" s="18"/>
      <c r="O52" s="17"/>
    </row>
    <row r="53" spans="1:15" ht="12.75">
      <c r="A53" s="18"/>
      <c r="B53" s="55" t="str">
        <f>B19</f>
        <v>Plata pentru servicii de transport conform facturii nr. 77 din 15.06.2006</v>
      </c>
      <c r="C53" s="55"/>
      <c r="D53" s="55"/>
      <c r="E53" s="55"/>
      <c r="F53" s="55"/>
      <c r="G53" s="55"/>
      <c r="H53" s="55"/>
      <c r="I53" s="55"/>
      <c r="J53" s="25"/>
      <c r="L53" s="25"/>
      <c r="M53" s="31"/>
      <c r="N53" s="18"/>
      <c r="O53" s="17"/>
    </row>
    <row r="54" spans="1:15" ht="12.75">
      <c r="A54" s="18"/>
      <c r="B54" s="55"/>
      <c r="C54" s="55"/>
      <c r="D54" s="55"/>
      <c r="E54" s="55"/>
      <c r="F54" s="55"/>
      <c r="G54" s="55"/>
      <c r="H54" s="55"/>
      <c r="I54" s="55"/>
      <c r="J54" s="25"/>
      <c r="K54" s="33"/>
      <c r="L54" s="25"/>
      <c r="M54" s="31"/>
      <c r="N54" s="18"/>
      <c r="O54" s="17"/>
    </row>
    <row r="55" spans="1:15" ht="12.75">
      <c r="A55" s="18"/>
      <c r="B55" s="55"/>
      <c r="C55" s="55"/>
      <c r="D55" s="55"/>
      <c r="E55" s="55"/>
      <c r="F55" s="55"/>
      <c r="G55" s="55"/>
      <c r="H55" s="55"/>
      <c r="I55" s="55"/>
      <c r="J55" s="25"/>
      <c r="K55" s="25"/>
      <c r="L55" s="25"/>
      <c r="M55" s="31"/>
      <c r="N55" s="18"/>
      <c r="O55" s="17"/>
    </row>
    <row r="56" spans="1:15" ht="12.75">
      <c r="A56" s="18"/>
      <c r="B56" s="55"/>
      <c r="C56" s="55"/>
      <c r="D56" s="55"/>
      <c r="E56" s="55"/>
      <c r="F56" s="55"/>
      <c r="G56" s="55"/>
      <c r="H56" s="55"/>
      <c r="I56" s="55"/>
      <c r="J56" s="25"/>
      <c r="K56" s="34"/>
      <c r="L56" s="35" t="s">
        <v>26</v>
      </c>
      <c r="M56" s="31"/>
      <c r="N56" s="18"/>
      <c r="O56" s="17"/>
    </row>
    <row r="57" spans="1:15" ht="12.75">
      <c r="A57" s="18"/>
      <c r="B57" s="24"/>
      <c r="C57" s="25"/>
      <c r="D57" s="25"/>
      <c r="E57" s="25"/>
      <c r="F57" s="25"/>
      <c r="G57" s="25"/>
      <c r="H57" s="25"/>
      <c r="I57" s="25"/>
      <c r="J57" s="24"/>
      <c r="K57" s="36"/>
      <c r="L57" s="25"/>
      <c r="M57" s="31"/>
      <c r="N57" s="18"/>
      <c r="O57" s="17"/>
    </row>
    <row r="58" spans="1:15" ht="12.75">
      <c r="A58" s="18"/>
      <c r="B58" s="37"/>
      <c r="C58" s="38" t="s">
        <v>27</v>
      </c>
      <c r="D58" s="25"/>
      <c r="E58" s="54" t="s">
        <v>28</v>
      </c>
      <c r="F58" s="54"/>
      <c r="H58" s="54" t="s">
        <v>29</v>
      </c>
      <c r="I58" s="54"/>
      <c r="J58" s="24"/>
      <c r="L58" s="25"/>
      <c r="M58" s="31"/>
      <c r="N58" s="18"/>
      <c r="O58" s="17"/>
    </row>
    <row r="59" spans="1:15" ht="11.25" customHeight="1">
      <c r="A59" s="18"/>
      <c r="B59" s="24"/>
      <c r="C59" s="39"/>
      <c r="D59" s="25"/>
      <c r="E59" s="56"/>
      <c r="F59" s="56"/>
      <c r="G59" s="25"/>
      <c r="H59" s="56"/>
      <c r="I59" s="56"/>
      <c r="J59" s="37"/>
      <c r="M59" s="40"/>
      <c r="N59" s="18"/>
      <c r="O59" s="17"/>
    </row>
    <row r="60" spans="1:15" ht="12.75">
      <c r="A60" s="18"/>
      <c r="B60" s="24"/>
      <c r="C60" s="25"/>
      <c r="D60" s="25"/>
      <c r="E60" s="25"/>
      <c r="F60" s="25"/>
      <c r="G60" s="25"/>
      <c r="H60" s="25"/>
      <c r="I60" s="25"/>
      <c r="J60" s="29"/>
      <c r="K60" s="41" t="s">
        <v>30</v>
      </c>
      <c r="L60" s="30"/>
      <c r="M60" s="42"/>
      <c r="N60" s="18"/>
      <c r="O60" s="17"/>
    </row>
    <row r="61" spans="1:15" ht="12.75">
      <c r="A61" s="18"/>
      <c r="B61" s="29"/>
      <c r="C61" s="30"/>
      <c r="D61" s="30"/>
      <c r="E61" s="30"/>
      <c r="F61" s="30"/>
      <c r="H61" s="43" t="s">
        <v>31</v>
      </c>
      <c r="I61" s="25"/>
      <c r="J61" s="44"/>
      <c r="K61" s="25"/>
      <c r="L61" s="25"/>
      <c r="M61" s="31"/>
      <c r="N61" s="18"/>
      <c r="O61" s="17"/>
    </row>
    <row r="62" spans="1:15" ht="12.75">
      <c r="A62" s="18"/>
      <c r="B62" s="29"/>
      <c r="C62" s="30"/>
      <c r="D62" s="30"/>
      <c r="E62" s="30"/>
      <c r="F62" s="30"/>
      <c r="G62" s="54" t="s">
        <v>32</v>
      </c>
      <c r="H62" s="54"/>
      <c r="I62" s="54"/>
      <c r="J62" s="44"/>
      <c r="K62" s="25"/>
      <c r="L62" s="25"/>
      <c r="M62" s="31"/>
      <c r="N62" s="18"/>
      <c r="O62" s="17"/>
    </row>
    <row r="63" spans="1:15" ht="12.75">
      <c r="A63" s="18"/>
      <c r="B63" s="24"/>
      <c r="C63" s="25"/>
      <c r="D63" s="25"/>
      <c r="E63" s="25"/>
      <c r="F63" s="25"/>
      <c r="G63" s="25"/>
      <c r="I63" s="25"/>
      <c r="J63" s="45" t="s">
        <v>26</v>
      </c>
      <c r="K63" s="25"/>
      <c r="L63" s="25"/>
      <c r="M63" s="31"/>
      <c r="N63" s="18"/>
      <c r="O63" s="17"/>
    </row>
    <row r="64" spans="1:15" ht="12.75">
      <c r="A64" s="18"/>
      <c r="B64" s="29"/>
      <c r="C64" s="30"/>
      <c r="D64" s="30"/>
      <c r="E64" s="30"/>
      <c r="F64" s="30"/>
      <c r="G64" s="30"/>
      <c r="H64" s="30"/>
      <c r="I64" s="30"/>
      <c r="J64" s="44"/>
      <c r="K64" s="25"/>
      <c r="L64" s="25"/>
      <c r="M64" s="31"/>
      <c r="N64" s="18"/>
      <c r="O64" s="17"/>
    </row>
    <row r="65" spans="1:15" ht="12.75">
      <c r="A65" s="18"/>
      <c r="B65" s="29"/>
      <c r="C65" s="30"/>
      <c r="D65" s="46"/>
      <c r="E65" s="47" t="s">
        <v>33</v>
      </c>
      <c r="F65" s="50"/>
      <c r="G65" s="30"/>
      <c r="H65" s="30"/>
      <c r="I65" s="30"/>
      <c r="J65" s="48"/>
      <c r="K65" s="30"/>
      <c r="L65" s="30"/>
      <c r="M65" s="42"/>
      <c r="N65" s="18"/>
      <c r="O65" s="17"/>
    </row>
  </sheetData>
  <mergeCells count="50">
    <mergeCell ref="B2:C3"/>
    <mergeCell ref="E3:F3"/>
    <mergeCell ref="I3:K3"/>
    <mergeCell ref="D4:F4"/>
    <mergeCell ref="H4:M5"/>
    <mergeCell ref="K6:M6"/>
    <mergeCell ref="B7:H9"/>
    <mergeCell ref="K7:M7"/>
    <mergeCell ref="I9:M9"/>
    <mergeCell ref="E10:I11"/>
    <mergeCell ref="K10:M10"/>
    <mergeCell ref="K11:M11"/>
    <mergeCell ref="K12:M12"/>
    <mergeCell ref="B13:H15"/>
    <mergeCell ref="K13:M13"/>
    <mergeCell ref="I15:M15"/>
    <mergeCell ref="E16:I17"/>
    <mergeCell ref="K16:M16"/>
    <mergeCell ref="K17:M17"/>
    <mergeCell ref="B19:I22"/>
    <mergeCell ref="E24:F24"/>
    <mergeCell ref="H24:I24"/>
    <mergeCell ref="E25:F25"/>
    <mergeCell ref="H25:I25"/>
    <mergeCell ref="G28:I28"/>
    <mergeCell ref="B36:C37"/>
    <mergeCell ref="E37:F37"/>
    <mergeCell ref="I37:K37"/>
    <mergeCell ref="D38:F38"/>
    <mergeCell ref="H38:M39"/>
    <mergeCell ref="K40:M40"/>
    <mergeCell ref="B41:H43"/>
    <mergeCell ref="K41:M41"/>
    <mergeCell ref="I43:M43"/>
    <mergeCell ref="E44:I45"/>
    <mergeCell ref="K44:M44"/>
    <mergeCell ref="K45:M45"/>
    <mergeCell ref="K46:M46"/>
    <mergeCell ref="B47:H49"/>
    <mergeCell ref="K47:M47"/>
    <mergeCell ref="I49:M49"/>
    <mergeCell ref="E50:I51"/>
    <mergeCell ref="K50:M50"/>
    <mergeCell ref="K51:M51"/>
    <mergeCell ref="G62:I62"/>
    <mergeCell ref="B53:I56"/>
    <mergeCell ref="E58:F58"/>
    <mergeCell ref="H58:I58"/>
    <mergeCell ref="E59:F59"/>
    <mergeCell ref="H59:I59"/>
  </mergeCells>
  <printOptions/>
  <pageMargins left="0.3937007874015748" right="0" top="0.3937007874015748" bottom="0.3937007874015748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IV16384"/>
    </sheetView>
  </sheetViews>
  <sheetFormatPr defaultColWidth="9.00390625" defaultRowHeight="12.75"/>
  <cols>
    <col min="1" max="1" width="6.00390625" style="3" customWidth="1"/>
    <col min="2" max="2" width="9.25390625" style="7" customWidth="1"/>
    <col min="3" max="3" width="7.875" style="7" customWidth="1"/>
    <col min="4" max="4" width="13.00390625" style="7" customWidth="1"/>
    <col min="5" max="5" width="15.25390625" style="7" customWidth="1"/>
    <col min="6" max="6" width="9.125" style="7" customWidth="1"/>
    <col min="7" max="7" width="18.125" style="7" customWidth="1"/>
    <col min="8" max="9" width="13.00390625" style="7" customWidth="1"/>
    <col min="10" max="10" width="33.375" style="7" customWidth="1"/>
    <col min="11" max="11" width="9.75390625" style="7" customWidth="1"/>
    <col min="12" max="16384" width="9.125" style="7" customWidth="1"/>
  </cols>
  <sheetData>
    <row r="1" spans="1:10" s="9" customFormat="1" ht="25.5">
      <c r="A1" s="12" t="s">
        <v>0</v>
      </c>
      <c r="B1" s="12" t="s">
        <v>1</v>
      </c>
      <c r="C1" s="12" t="s">
        <v>2</v>
      </c>
      <c r="D1" s="13" t="s">
        <v>4</v>
      </c>
      <c r="E1" s="12" t="s">
        <v>3</v>
      </c>
      <c r="F1" s="12" t="s">
        <v>7</v>
      </c>
      <c r="G1" s="13" t="s">
        <v>8</v>
      </c>
      <c r="H1" s="13" t="s">
        <v>6</v>
      </c>
      <c r="I1" s="13" t="s">
        <v>48</v>
      </c>
      <c r="J1" s="12" t="s">
        <v>9</v>
      </c>
    </row>
    <row r="2" spans="1:10" ht="25.5" customHeight="1">
      <c r="A2" s="10">
        <v>1</v>
      </c>
      <c r="B2" s="4">
        <v>38907</v>
      </c>
      <c r="C2" s="5">
        <v>2800</v>
      </c>
      <c r="D2" s="6">
        <v>1003600156735</v>
      </c>
      <c r="E2" s="8" t="str">
        <f>VLOOKUP($D2,Лист3!$A$2:$G$6,2,FALSE)</f>
        <v>Cvans - Trans SRL</v>
      </c>
      <c r="F2" s="8" t="str">
        <f>VLOOKUP($D2,Лист3!$A$2:$G$6,3,FALSE)</f>
        <v>MOBBMD22749</v>
      </c>
      <c r="G2" s="8" t="str">
        <f>VLOOKUP($D2,Лист3!$A$2:$G$6,4,FALSE)</f>
        <v>BC 'Mobiasbanca' SA fil. nr. 9  Chisinau</v>
      </c>
      <c r="H2" s="6">
        <f>VLOOKUP($D2,Лист3!$A$2:$G$6,5,FALSE)</f>
        <v>22242012792</v>
      </c>
      <c r="I2" s="6">
        <f>VLOOKUP($D2,Лист3!$A$2:$G$6,6,FALSE)</f>
        <v>0</v>
      </c>
      <c r="J2" s="11" t="s">
        <v>44</v>
      </c>
    </row>
    <row r="3" spans="1:10" ht="27" customHeight="1">
      <c r="A3" s="10">
        <v>2</v>
      </c>
      <c r="B3" s="4">
        <v>38912</v>
      </c>
      <c r="C3" s="5">
        <v>35400</v>
      </c>
      <c r="D3" s="6">
        <v>1004600006792</v>
      </c>
      <c r="E3" s="8" t="str">
        <f>VLOOKUP($D3,Лист3!$A$2:$G$6,2,FALSE)</f>
        <v>Lozmangal - Grup SRL</v>
      </c>
      <c r="F3" s="8" t="str">
        <f>VLOOKUP($D3,Лист3!$A$2:$G$6,3,FALSE)</f>
        <v>MOLDMD2X324</v>
      </c>
      <c r="G3" s="8" t="str">
        <f>VLOOKUP($D3,Лист3!$A$2:$G$6,4,FALSE)</f>
        <v>BC 'Moldindconbank' SA fil. Straseni</v>
      </c>
      <c r="H3" s="6">
        <f>VLOOKUP($D3,Лист3!$A$2:$G$6,5,FALSE)</f>
        <v>22247030699</v>
      </c>
      <c r="I3" s="6">
        <f>VLOOKUP($D3,Лист3!$A$2:$G$6,6,FALSE)</f>
        <v>0</v>
      </c>
      <c r="J3" s="8" t="s">
        <v>43</v>
      </c>
    </row>
    <row r="4" spans="1:10" ht="27" customHeight="1">
      <c r="A4" s="10">
        <v>3</v>
      </c>
      <c r="B4" s="4">
        <v>38914</v>
      </c>
      <c r="C4" s="5">
        <v>5400</v>
      </c>
      <c r="D4" s="6">
        <v>90388</v>
      </c>
      <c r="E4" s="8" t="str">
        <f>VLOOKUP($D4,Лист3!$A$2:$G$6,2,FALSE)</f>
        <v>Casa Nationala de Asigurari Sociale</v>
      </c>
      <c r="F4" s="8" t="str">
        <f>VLOOKUP($D4,Лист3!$A$2:$G$6,3,FALSE)</f>
        <v>NBMDMD2X  </v>
      </c>
      <c r="G4" s="8" t="str">
        <f>VLOOKUP($D4,Лист3!$A$2:$G$6,4,FALSE)</f>
        <v>Banca Nationala a Moldovei or. Chisinau</v>
      </c>
      <c r="H4" s="6">
        <f>VLOOKUP($D4,Лист3!$A$2:$G$6,5,FALSE)</f>
        <v>331701</v>
      </c>
      <c r="I4" s="6">
        <f>VLOOKUP($D4,Лист3!$A$2:$G$6,6,FALSE)</f>
        <v>11201850140</v>
      </c>
      <c r="J4" s="16" t="s">
        <v>41</v>
      </c>
    </row>
    <row r="5" spans="1:10" ht="27" customHeight="1">
      <c r="A5" s="10">
        <v>4</v>
      </c>
      <c r="B5" s="4">
        <v>38919</v>
      </c>
      <c r="C5" s="5">
        <v>620</v>
      </c>
      <c r="D5" s="6">
        <v>90388</v>
      </c>
      <c r="E5" s="8" t="str">
        <f>VLOOKUP($D5,Лист3!$A$2:$G$6,2,FALSE)</f>
        <v>Casa Nationala de Asigurari Sociale</v>
      </c>
      <c r="F5" s="8" t="str">
        <f>VLOOKUP($D5,Лист3!$A$2:$G$6,3,FALSE)</f>
        <v>NBMDMD2X  </v>
      </c>
      <c r="G5" s="8" t="str">
        <f>VLOOKUP($D5,Лист3!$A$2:$G$6,4,FALSE)</f>
        <v>Banca Nationala a Moldovei or. Chisinau</v>
      </c>
      <c r="H5" s="6">
        <f>VLOOKUP($D5,Лист3!$A$2:$G$6,5,FALSE)</f>
        <v>331701</v>
      </c>
      <c r="I5" s="6">
        <f>VLOOKUP($D5,Лист3!$A$2:$G$6,7,FALSE)</f>
        <v>11202850140</v>
      </c>
      <c r="J5" s="8" t="s">
        <v>42</v>
      </c>
    </row>
    <row r="6" spans="1:10" ht="26.25" customHeight="1">
      <c r="A6" s="10">
        <v>5</v>
      </c>
      <c r="B6" s="4">
        <v>38924</v>
      </c>
      <c r="C6" s="5">
        <v>6000</v>
      </c>
      <c r="D6" s="6">
        <v>1002600026232</v>
      </c>
      <c r="E6" s="8" t="str">
        <f>VLOOKUP($D6,Лист3!$A$2:$G$6,2,FALSE)</f>
        <v>Tirex Petrol SA</v>
      </c>
      <c r="F6" s="8" t="str">
        <f>VLOOKUP($D6,Лист3!$A$2:$G$6,3,FALSE)</f>
        <v>VICBMD2X883</v>
      </c>
      <c r="G6" s="8" t="str">
        <f>VLOOKUP($D6,Лист3!$A$2:$G$6,4,FALSE)</f>
        <v>BC 'Victoriabank' SA fil. nr. 11 Chisinau</v>
      </c>
      <c r="H6" s="6">
        <f>VLOOKUP($D6,Лист3!$A$2:$G$6,5,FALSE)</f>
        <v>22244004982532</v>
      </c>
      <c r="I6" s="6">
        <f>VLOOKUP($D6,Лист3!$A$2:$G$6,6,FALSE)</f>
        <v>0</v>
      </c>
      <c r="J6" s="8" t="s">
        <v>45</v>
      </c>
    </row>
    <row r="7" spans="1:10" ht="26.25" customHeight="1">
      <c r="A7" s="10">
        <v>6</v>
      </c>
      <c r="B7" s="4">
        <v>38928</v>
      </c>
      <c r="C7" s="5">
        <v>1752</v>
      </c>
      <c r="D7" s="6">
        <v>1003600058166</v>
      </c>
      <c r="E7" s="8" t="str">
        <f>VLOOKUP($D7,Лист3!$A$2:$G$6,2,FALSE)</f>
        <v>Mart SA</v>
      </c>
      <c r="F7" s="8" t="str">
        <f>VLOOKUP($D7,Лист3!$A$2:$G$6,3,FALSE)</f>
        <v>AGRNMD2X723</v>
      </c>
      <c r="G7" s="8" t="str">
        <f>VLOOKUP($D7,Лист3!$A$2:$G$6,4,FALSE)</f>
        <v>BC 'Moldova-Agroindbanc' SA fil. Chisinau-Centru</v>
      </c>
      <c r="H7" s="6">
        <f>VLOOKUP($D7,Лист3!$A$2:$G$6,5,FALSE)</f>
        <v>2224525002154</v>
      </c>
      <c r="I7" s="6">
        <f>VLOOKUP($D7,Лист3!$A$2:$G$6,6,FALSE)</f>
        <v>0</v>
      </c>
      <c r="J7" s="8" t="s"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6" sqref="G6"/>
    </sheetView>
  </sheetViews>
  <sheetFormatPr defaultColWidth="9.00390625" defaultRowHeight="12.75"/>
  <cols>
    <col min="1" max="1" width="14.00390625" style="2" customWidth="1"/>
    <col min="2" max="2" width="20.125" style="2" customWidth="1"/>
    <col min="3" max="3" width="14.375" style="2" customWidth="1"/>
    <col min="4" max="4" width="24.75390625" style="2" customWidth="1"/>
    <col min="5" max="5" width="14.625" style="2" customWidth="1"/>
    <col min="6" max="6" width="12.75390625" style="2" customWidth="1"/>
    <col min="7" max="7" width="12.375" style="2" customWidth="1"/>
    <col min="8" max="16384" width="9.125" style="2" customWidth="1"/>
  </cols>
  <sheetData>
    <row r="1" spans="1:7" s="1" customFormat="1" ht="25.5">
      <c r="A1" s="13" t="s">
        <v>4</v>
      </c>
      <c r="B1" s="13" t="s">
        <v>5</v>
      </c>
      <c r="C1" s="13" t="s">
        <v>7</v>
      </c>
      <c r="D1" s="13" t="s">
        <v>8</v>
      </c>
      <c r="E1" s="13" t="s">
        <v>6</v>
      </c>
      <c r="F1" s="13" t="s">
        <v>50</v>
      </c>
      <c r="G1" s="13" t="s">
        <v>51</v>
      </c>
    </row>
    <row r="2" spans="1:7" ht="24" customHeight="1">
      <c r="A2" s="14">
        <v>1003600156735</v>
      </c>
      <c r="B2" s="52" t="s">
        <v>58</v>
      </c>
      <c r="C2" s="51" t="s">
        <v>35</v>
      </c>
      <c r="D2" s="15" t="s">
        <v>52</v>
      </c>
      <c r="E2" s="14">
        <v>22242012792</v>
      </c>
      <c r="F2" s="15"/>
      <c r="G2" s="15"/>
    </row>
    <row r="3" spans="1:7" ht="24" customHeight="1">
      <c r="A3" s="14">
        <v>1004600006792</v>
      </c>
      <c r="B3" s="52" t="s">
        <v>59</v>
      </c>
      <c r="C3" s="51" t="s">
        <v>36</v>
      </c>
      <c r="D3" s="15" t="s">
        <v>53</v>
      </c>
      <c r="E3" s="14">
        <v>22247030699</v>
      </c>
      <c r="F3" s="15"/>
      <c r="G3" s="15"/>
    </row>
    <row r="4" spans="1:7" ht="24" customHeight="1">
      <c r="A4" s="14">
        <v>90388</v>
      </c>
      <c r="B4" s="52" t="s">
        <v>10</v>
      </c>
      <c r="C4" s="51" t="s">
        <v>47</v>
      </c>
      <c r="D4" s="15" t="s">
        <v>49</v>
      </c>
      <c r="E4" s="14">
        <v>331701</v>
      </c>
      <c r="F4" s="15">
        <v>11201850140</v>
      </c>
      <c r="G4" s="15">
        <v>11202850140</v>
      </c>
    </row>
    <row r="5" spans="1:7" ht="24" customHeight="1">
      <c r="A5" s="14">
        <v>1002600026232</v>
      </c>
      <c r="B5" s="52" t="s">
        <v>11</v>
      </c>
      <c r="C5" s="51" t="s">
        <v>37</v>
      </c>
      <c r="D5" s="15" t="s">
        <v>54</v>
      </c>
      <c r="E5" s="14">
        <v>22244004982532</v>
      </c>
      <c r="F5" s="15"/>
      <c r="G5" s="15"/>
    </row>
    <row r="6" spans="1:7" ht="24" customHeight="1">
      <c r="A6" s="14">
        <v>1003600058166</v>
      </c>
      <c r="B6" s="52" t="s">
        <v>60</v>
      </c>
      <c r="C6" s="51" t="s">
        <v>38</v>
      </c>
      <c r="D6" s="15" t="s">
        <v>55</v>
      </c>
      <c r="E6" s="14">
        <v>2224525002154</v>
      </c>
      <c r="F6" s="15"/>
      <c r="G6" s="15"/>
    </row>
    <row r="10" ht="12.75">
      <c r="B10" s="53" t="s">
        <v>56</v>
      </c>
    </row>
    <row r="12" ht="12.75">
      <c r="D12" s="5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2006-08-08T13:09:29Z</cp:lastPrinted>
  <dcterms:created xsi:type="dcterms:W3CDTF">2004-01-19T16:31:11Z</dcterms:created>
  <dcterms:modified xsi:type="dcterms:W3CDTF">2006-08-09T08:22:36Z</dcterms:modified>
  <cp:category/>
  <cp:version/>
  <cp:contentType/>
  <cp:contentStatus/>
</cp:coreProperties>
</file>